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приложение (доходы, источники)" sheetId="1" r:id="rId1"/>
    <sheet name="Лист1" sheetId="2" r:id="rId2"/>
    <sheet name="приложение (расходы) Свод" sheetId="3" r:id="rId3"/>
  </sheets>
  <definedNames>
    <definedName name="Z_6CB88F76_ADF1_43EB_B8FB_32CF6D2656A6_.wvu.Cols" localSheetId="0" hidden="1">'приложение (доходы, источники)'!$C:$C,'приложение (доходы, источники)'!#REF!</definedName>
    <definedName name="Z_6CB88F76_ADF1_43EB_B8FB_32CF6D2656A6_.wvu.Cols" localSheetId="2" hidden="1">'приложение (расходы) Свод'!#REF!,'приложение (расходы) Свод'!#REF!</definedName>
    <definedName name="Z_6CB88F76_ADF1_43EB_B8FB_32CF6D2656A6_.wvu.FilterData" localSheetId="0" hidden="1">'приложение (доходы, источники)'!$A$4:$C$20</definedName>
    <definedName name="Z_6CB88F76_ADF1_43EB_B8FB_32CF6D2656A6_.wvu.FilterData" localSheetId="2" hidden="1">'приложение (расходы) Свод'!$A$2:$B$4</definedName>
    <definedName name="Z_6CB88F76_ADF1_43EB_B8FB_32CF6D2656A6_.wvu.PrintArea" localSheetId="0" hidden="1">'приложение (доходы, источники)'!$A$1:$C$22</definedName>
    <definedName name="Z_6CB88F76_ADF1_43EB_B8FB_32CF6D2656A6_.wvu.PrintArea" localSheetId="2" hidden="1">'приложение (расходы) Свод'!$A$1:$B$4</definedName>
    <definedName name="Z_8E2E7D81_C767_11D8_A2FD_006098EF8B30_.wvu.Cols" localSheetId="0" hidden="1">'приложение (доходы, источники)'!$C:$C</definedName>
    <definedName name="Z_8E2E7D81_C767_11D8_A2FD_006098EF8B30_.wvu.Cols" localSheetId="2" hidden="1">'приложение (расходы) Свод'!#REF!</definedName>
    <definedName name="Z_8E2E7D81_C767_11D8_A2FD_006098EF8B30_.wvu.FilterData" localSheetId="0" hidden="1">'приложение (доходы, источники)'!$A$4:$C$20</definedName>
    <definedName name="Z_8E2E7D81_C767_11D8_A2FD_006098EF8B30_.wvu.FilterData" localSheetId="2" hidden="1">'приложение (расходы) Свод'!$A$2:$B$4</definedName>
    <definedName name="Z_8E2E7D81_C767_11D8_A2FD_006098EF8B30_.wvu.PrintArea" localSheetId="0" hidden="1">'приложение (доходы, источники)'!$A$1:$C$20</definedName>
    <definedName name="Z_8E2E7D81_C767_11D8_A2FD_006098EF8B30_.wvu.PrintArea" localSheetId="2" hidden="1">'приложение (расходы) Свод'!$A$1:$B$4</definedName>
    <definedName name="Z_C273FD5C_3AE3_4501_923F_93B15EE5EDDB_.wvu.FilterData" localSheetId="0" hidden="1">'приложение (доходы, источники)'!$A$4:$C$20</definedName>
    <definedName name="Z_C273FD5C_3AE3_4501_923F_93B15EE5EDDB_.wvu.FilterData" localSheetId="2" hidden="1">'приложение (расходы) Свод'!$A$2:$B$4</definedName>
    <definedName name="Z_D5E1AF6B_71F1_4B33_880B_72787157ADA9_.wvu.Cols" localSheetId="0" hidden="1">'приложение (доходы, источники)'!$C:$C,'приложение (доходы, источники)'!#REF!</definedName>
    <definedName name="Z_D5E1AF6B_71F1_4B33_880B_72787157ADA9_.wvu.Cols" localSheetId="2" hidden="1">'приложение (расходы) Свод'!#REF!,'приложение (расходы) Свод'!#REF!</definedName>
    <definedName name="Z_D5E1AF6B_71F1_4B33_880B_72787157ADA9_.wvu.PrintArea" localSheetId="0" hidden="1">'приложение (доходы, источники)'!$A:$C</definedName>
    <definedName name="Z_D5E1AF6B_71F1_4B33_880B_72787157ADA9_.wvu.PrintArea" localSheetId="2" hidden="1">'приложение (расходы) Свод'!$A:$B</definedName>
    <definedName name="Z_D5E1AF6B_71F1_4B33_880B_72787157ADA9_.wvu.Rows" localSheetId="0" hidden="1">'приложение (доходы, источники)'!#REF!</definedName>
    <definedName name="Z_D5E1AF6B_71F1_4B33_880B_72787157ADA9_.wvu.Rows" localSheetId="2" hidden="1">'приложение (расходы) Свод'!#REF!</definedName>
    <definedName name="Z_EFA5B1DC_5497_4E2C_A2B5_ED756C88CC7C_.wvu.Cols" localSheetId="0" hidden="1">'приложение (доходы, источники)'!#REF!</definedName>
    <definedName name="Z_EFA5B1DC_5497_4E2C_A2B5_ED756C88CC7C_.wvu.Cols" localSheetId="2" hidden="1">'приложение (расходы) Свод'!#REF!</definedName>
    <definedName name="Z_EFA5B1DC_5497_4E2C_A2B5_ED756C88CC7C_.wvu.FilterData" localSheetId="0" hidden="1">'приложение (доходы, источники)'!$A$4:$C$20</definedName>
    <definedName name="Z_EFA5B1DC_5497_4E2C_A2B5_ED756C88CC7C_.wvu.FilterData" localSheetId="2" hidden="1">'приложение (расходы) Свод'!$A$2:$B$4</definedName>
    <definedName name="Z_EFA5B1DC_5497_4E2C_A2B5_ED756C88CC7C_.wvu.PrintArea" localSheetId="0" hidden="1">'приложение (доходы, источники)'!$A$1:$C$19</definedName>
    <definedName name="Z_EFA5B1DC_5497_4E2C_A2B5_ED756C88CC7C_.wvu.PrintArea" localSheetId="2" hidden="1">'приложение (расходы) Свод'!$A$1:$B$4</definedName>
    <definedName name="Z_EFA5B1DC_5497_4E2C_A2B5_ED756C88CC7C_.wvu.Rows" localSheetId="0" hidden="1">'приложение (доходы, источники)'!#REF!</definedName>
    <definedName name="Z_EFA5B1DC_5497_4E2C_A2B5_ED756C88CC7C_.wvu.Rows" localSheetId="2" hidden="1">'приложение (расходы) Свод'!#REF!</definedName>
    <definedName name="_xlnm.Print_Titles" localSheetId="0">'приложение (доходы, источники)'!$6:$6</definedName>
    <definedName name="_xlnm.Print_Titles" localSheetId="2">'приложение (расходы) Свод'!$4:$4</definedName>
  </definedNames>
  <calcPr fullCalcOnLoad="1"/>
</workbook>
</file>

<file path=xl/sharedStrings.xml><?xml version="1.0" encoding="utf-8"?>
<sst xmlns="http://schemas.openxmlformats.org/spreadsheetml/2006/main" count="134" uniqueCount="131">
  <si>
    <t>(тыс.рублей)</t>
  </si>
  <si>
    <t xml:space="preserve">Код </t>
  </si>
  <si>
    <t>Наименование дохода</t>
  </si>
  <si>
    <t>1 00 00000 00 0000 000</t>
  </si>
  <si>
    <t>Налоговые и неналоговые доходы</t>
  </si>
  <si>
    <t xml:space="preserve">1 01 02000 01 0000 110 </t>
  </si>
  <si>
    <t>2 00 00000 00 0000 000</t>
  </si>
  <si>
    <t>Безвозмездные поступления</t>
  </si>
  <si>
    <t>2 02 00000 00 0000 000</t>
  </si>
  <si>
    <t>000 01 00 00 00 00 0000 000</t>
  </si>
  <si>
    <t>000 01 03 00 00 00 0000 000</t>
  </si>
  <si>
    <t>000 01 03 00 00 00 0000 700</t>
  </si>
  <si>
    <t>000 01 03 00 00 00 0000 800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</si>
  <si>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</si>
  <si>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</si>
  <si>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</si>
  <si>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</si>
  <si>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</si>
  <si>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</si>
  <si>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</si>
  <si>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Источники внутреннего финансирования дефицита бюджета, всего</t>
  </si>
  <si>
    <t>в том числе: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</si>
  <si>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</si>
  <si>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</si>
  <si>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</si>
  <si>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 xml:space="preserve">Погашение бюджетом субъекта Российской Федерации кредитов от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</si>
  <si>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</si>
  <si>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</si>
  <si>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</si>
  <si>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</si>
  <si>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</si>
  <si>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</si>
  <si>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</si>
  <si>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бюджета субъекта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</si>
  <si>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</si>
  <si>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</si>
  <si>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</si>
  <si>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</si>
  <si>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</si>
  <si>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</si>
  <si>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</si>
  <si>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</si>
  <si>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</si>
  <si>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</si>
  <si>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</si>
  <si>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</si>
  <si>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</si>
  <si>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</si>
  <si>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</si>
  <si>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</si>
  <si>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Социальная политика</t>
  </si>
  <si>
    <t>Пенсионное обеспечение</t>
  </si>
  <si>
    <t>0100</t>
  </si>
  <si>
    <t>0102</t>
  </si>
  <si>
    <t>0104</t>
  </si>
  <si>
    <t>0111</t>
  </si>
  <si>
    <t>0113</t>
  </si>
  <si>
    <t>0200</t>
  </si>
  <si>
    <t>0203</t>
  </si>
  <si>
    <t>0300</t>
  </si>
  <si>
    <t>0400</t>
  </si>
  <si>
    <t>0409</t>
  </si>
  <si>
    <t>0500</t>
  </si>
  <si>
    <t>0503</t>
  </si>
  <si>
    <t>0700</t>
  </si>
  <si>
    <t>0707</t>
  </si>
  <si>
    <t>0800</t>
  </si>
  <si>
    <t>0801</t>
  </si>
  <si>
    <t>1000</t>
  </si>
  <si>
    <t>1001</t>
  </si>
  <si>
    <t>Культура, кинематография</t>
  </si>
  <si>
    <t xml:space="preserve">Наименование </t>
  </si>
  <si>
    <t>Налог на доходы физических лиц</t>
  </si>
  <si>
    <t>Безвозмездные поступления от других бюджетов бюджетной системы Российской Федерации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</si>
  <si>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</si>
  <si>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Уменьшение прочих остатков денежных средств бюджетов</t>
  </si>
  <si>
    <t>Доходы, всего</t>
  </si>
  <si>
    <t>Расходы, всего</t>
  </si>
  <si>
    <t>000 01 03 00 00 05 0000 710</t>
  </si>
  <si>
    <t>000 01 03 00 00 05 0000 810</t>
  </si>
  <si>
    <t>1. Оценка ожидаемого исполнения местного бюджета по доходам и источникам внутреннего финансирования дефицита местного бюджета</t>
  </si>
  <si>
    <t xml:space="preserve">2. Оценка ожидаемого исполнения местного бюджета по расходам </t>
  </si>
  <si>
    <t>000 01 05 02 01 05 0000 510</t>
  </si>
  <si>
    <t>000 01 05 02 01 050000 610</t>
  </si>
  <si>
    <t xml:space="preserve">1 06 01030 10 0000 110 </t>
  </si>
  <si>
    <t>Налог на имущество физических лиц, взимаемый по ставкам, приминяемый к объектам налогообложения, расположеным в границах поселений</t>
  </si>
  <si>
    <t xml:space="preserve">1 06 06000 10 0000 110 </t>
  </si>
  <si>
    <t>Земельный налог, взимаемый по ставкам, установленным в соответствии с п.п.1п.1 ст.394 НК РФ и приминяемым к объектам налогообложения, расположенным в границах поселений</t>
  </si>
  <si>
    <t>Дотации на выравнивание бюджетной обеспечености</t>
  </si>
  <si>
    <t>1200</t>
  </si>
  <si>
    <t>1202</t>
  </si>
  <si>
    <t>Средства массовой информации</t>
  </si>
  <si>
    <t>Периодическая печать и издательства</t>
  </si>
  <si>
    <t xml:space="preserve">1 03 02200 10 0000 110 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</si>
  <si>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</si>
  <si>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1 05 03010 01 0000 110 </t>
  </si>
  <si>
    <t>Единный сельскохозяйственный налог</t>
  </si>
  <si>
    <t>0106</t>
  </si>
  <si>
    <t>Контрольно-счетная палата</t>
  </si>
  <si>
    <t>0410</t>
  </si>
  <si>
    <t>Связь и информатика</t>
  </si>
  <si>
    <t>1003</t>
  </si>
  <si>
    <t>Социальное обеспечение населения</t>
  </si>
  <si>
    <t>0502</t>
  </si>
  <si>
    <t>Коммунальное хозяйство</t>
  </si>
  <si>
    <t>Начальник финансового отдела</t>
  </si>
  <si>
    <t>Л.В.Сорокина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</si>
  <si>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</si>
  <si>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</si>
  <si>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2 02 01000 00 0000 150</t>
  </si>
  <si>
    <t>Прочие субсидии бюджетам сельских поселений</t>
  </si>
  <si>
    <t>2 02 20000 00 0000 150</t>
  </si>
  <si>
    <t>2 02 30000 00 0000 150</t>
  </si>
  <si>
    <t>Субвенции бюджетам бюджетной системы Российской Федерации</t>
  </si>
  <si>
    <t>Уточненные бюджетные назначения на 2021 год по состоянию на 01.11.2021 года</t>
  </si>
  <si>
    <t>Кассовое исполнение на 01.11.2021года</t>
  </si>
  <si>
    <t>Ожидаемое исполнение  на 2021год</t>
  </si>
  <si>
    <t xml:space="preserve">Процент ожидаемого исполнения на 2021год к уточненным бюджетным назначениям </t>
  </si>
  <si>
    <t>0310</t>
  </si>
  <si>
    <t>1100</t>
  </si>
  <si>
    <t>Физическая культура и спорт</t>
  </si>
  <si>
    <t>1102</t>
  </si>
  <si>
    <t>Массовый спорт</t>
  </si>
  <si>
    <t>Ожидаемое исполнение  на 2021 год</t>
  </si>
  <si>
    <t>Процент ожидаемого исполнения на 2021год к бюджету, утвержден-ному решением на 2021год</t>
  </si>
  <si>
    <t>Бюджет, утвержденный решением Совета Михайловского сельского поселения Северского района от 17 декабря 2020 года №54</t>
  </si>
  <si>
    <t>2 07 05000 00 0000 150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</si>
  <si>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</si>
  <si>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 xml:space="preserve">1 13 02000 10 0000 130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</si>
  <si>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</si>
  <si>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               Оценка ожидаемого исполнения местного  бюджета на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</si>
</sst>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7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74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174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74" fontId="2" fillId="0" borderId="0" xfId="0" applyNumberFormat="1" applyFont="1" applyFill="1" applyBorder="1" applyAlignment="1">
      <alignment horizontal="right"/>
    </xf>
    <xf numFmtId="0" fontId="2" fillId="0" borderId="0" xfId="53" applyNumberFormat="1" applyFont="1" applyFill="1" applyBorder="1" applyAlignment="1" applyProtection="1">
      <alignment horizontal="left" vertical="top"/>
      <protection hidden="1"/>
    </xf>
    <xf numFmtId="175" fontId="5" fillId="0" borderId="0" xfId="53" applyNumberFormat="1" applyFont="1" applyFill="1" applyBorder="1" applyAlignment="1" applyProtection="1">
      <alignment horizontal="left" vertical="top" wrapText="1"/>
      <protection hidden="1"/>
    </xf>
    <xf numFmtId="0" fontId="5" fillId="0" borderId="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NumberFormat="1" applyFont="1" applyFill="1" applyBorder="1" applyAlignment="1" applyProtection="1">
      <alignment horizontal="left" vertical="top" wrapText="1"/>
      <protection hidden="1"/>
    </xf>
    <xf numFmtId="174" fontId="5" fillId="0" borderId="0" xfId="53" applyNumberFormat="1" applyFont="1" applyFill="1" applyBorder="1" applyAlignment="1" applyProtection="1">
      <alignment horizontal="center"/>
      <protection hidden="1"/>
    </xf>
    <xf numFmtId="174" fontId="2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top"/>
    </xf>
    <xf numFmtId="17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17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8" fillId="0" borderId="0" xfId="53" applyNumberFormat="1" applyFont="1" applyFill="1" applyBorder="1" applyAlignment="1" applyProtection="1">
      <alignment horizontal="left" vertical="top"/>
      <protection hidden="1"/>
    </xf>
    <xf numFmtId="0" fontId="9" fillId="0" borderId="0" xfId="53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4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39"/>
  <sheetViews>
    <sheetView tabSelected="1" view="pageBreakPreview" zoomScale="75" zoomScaleNormal="85" zoomScaleSheetLayoutView="75" zoomScalePageLayoutView="0" workbookViewId="0" topLeftCell="A1">
      <selection activeCell="D28" sqref="D28"/>
    </sheetView>
  </sheetViews>
  <sheetFormatPr defaultColWidth="8.75390625" defaultRowHeight="12.75"/>
  <cols>
    <col min="1" max="1" width="25.375" style="1" customWidth="1"/>
    <col min="2" max="2" width="48.00390625" style="2" customWidth="1"/>
    <col min="3" max="3" width="15.875" style="3" customWidth="1"/>
    <col min="4" max="4" width="15.75390625" style="1" customWidth="1"/>
    <col min="5" max="5" width="16.00390625" style="1" customWidth="1"/>
    <col min="6" max="6" width="17.00390625" style="1" customWidth="1"/>
    <col min="7" max="16384" width="8.75390625" style="1" customWidth="1"/>
  </cols>
  <sheetData>
    <row r="1" spans="1:6" ht="18.75">
      <c r="A1" s="26"/>
      <c r="B1" s="26" t="s">
        <v>130</v>
      </c>
      <c r="C1" s="27"/>
      <c r="D1" s="27"/>
      <c r="E1" s="27"/>
      <c r="F1" s="27"/>
    </row>
    <row r="2" spans="1:6" ht="15.75">
      <c r="A2" s="4"/>
      <c r="B2" s="5"/>
      <c r="C2" s="5"/>
      <c r="D2" s="5"/>
      <c r="E2" s="5"/>
      <c r="F2" s="5"/>
    </row>
    <row r="3" spans="1:6" ht="41.25" customHeight="1">
      <c r="A3" s="47" t="s">
        <v>80</v>
      </c>
      <c r="B3" s="47"/>
      <c r="C3" s="47"/>
      <c r="D3" s="47"/>
      <c r="E3" s="47"/>
      <c r="F3" s="47"/>
    </row>
    <row r="4" spans="2:6" ht="16.5" customHeight="1">
      <c r="B4" s="6"/>
      <c r="F4" s="37" t="s">
        <v>0</v>
      </c>
    </row>
    <row r="5" spans="1:6" ht="177.75" customHeight="1">
      <c r="A5" s="7" t="s">
        <v>1</v>
      </c>
      <c r="B5" s="8" t="s">
        <v>2</v>
      </c>
      <c r="C5" s="8" t="s">
        <v>125</v>
      </c>
      <c r="D5" s="8" t="s">
        <v>115</v>
      </c>
      <c r="E5" s="8" t="s">
        <v>123</v>
      </c>
      <c r="F5" s="8" t="s">
        <v>124</v>
      </c>
    </row>
    <row r="6" spans="1:6" ht="18" customHeight="1">
      <c r="A6" s="7">
        <v>1</v>
      </c>
      <c r="B6" s="7">
        <v>2</v>
      </c>
      <c r="C6" s="7">
        <v>3</v>
      </c>
      <c r="D6" s="7">
        <v>5</v>
      </c>
      <c r="E6" s="7">
        <v>6</v>
      </c>
      <c r="F6" s="7">
        <v>7</v>
      </c>
    </row>
    <row r="7" spans="1:6" ht="18" customHeight="1">
      <c r="A7" s="40"/>
      <c r="B7" s="41" t="s">
        <v>76</v>
      </c>
      <c r="C7" s="42">
        <f>C8+C15</f>
        <v>14274.3</v>
      </c>
      <c r="D7" s="42">
        <f>D8+D15</f>
        <v>12636.8</v>
      </c>
      <c r="E7" s="42">
        <f>E8+E15</f>
        <v>15475.4</v>
      </c>
      <c r="F7" s="11">
        <f>E7/C7*100</f>
        <v>108.41442312407614</v>
      </c>
    </row>
    <row r="8" spans="1:6" s="12" customFormat="1" ht="16.5" customHeight="1">
      <c r="A8" s="9" t="s">
        <v>3</v>
      </c>
      <c r="B8" s="9" t="s">
        <v>4</v>
      </c>
      <c r="C8" s="10">
        <f>SUM(C9:C14)</f>
        <v>6105.8</v>
      </c>
      <c r="D8" s="10">
        <f>SUM(D9:D14)</f>
        <v>5002.7</v>
      </c>
      <c r="E8" s="10">
        <f>SUM(E9:E14)</f>
        <v>7789.7</v>
      </c>
      <c r="F8" s="11">
        <f>+E8/C8*100</f>
        <v>127.57869566641553</v>
      </c>
    </row>
    <row r="9" spans="1:6" ht="18.75" customHeight="1">
      <c r="A9" s="13" t="s">
        <v>5</v>
      </c>
      <c r="B9" s="13" t="s">
        <v>72</v>
      </c>
      <c r="C9" s="14">
        <v>2300</v>
      </c>
      <c r="D9" s="43">
        <v>1959.1</v>
      </c>
      <c r="E9" s="14">
        <v>3819</v>
      </c>
      <c r="F9" s="11">
        <f>+E9/C9*100</f>
        <v>166.04347826086956</v>
      </c>
    </row>
    <row r="10" spans="1:6" ht="101.25" customHeight="1">
      <c r="A10" s="13" t="s">
        <v>93</v>
      </c>
      <c r="B10" s="13" t="s">
        <v>94</v>
      </c>
      <c r="C10" s="14">
        <v>1705.8</v>
      </c>
      <c r="D10" s="43">
        <v>1453.3</v>
      </c>
      <c r="E10" s="14">
        <v>1705.8</v>
      </c>
      <c r="F10" s="11">
        <f>PRODUCT(+E10/C10*100)</f>
        <v>100</v>
      </c>
    </row>
    <row r="11" spans="1:6" ht="32.25" customHeight="1">
      <c r="A11" s="13" t="s">
        <v>95</v>
      </c>
      <c r="B11" s="13" t="s">
        <v>96</v>
      </c>
      <c r="C11" s="14"/>
      <c r="D11" s="43">
        <v>5.7</v>
      </c>
      <c r="E11" s="14">
        <v>5.7</v>
      </c>
      <c r="F11" s="11"/>
    </row>
    <row r="12" spans="1:6" ht="72" customHeight="1">
      <c r="A12" s="13" t="s">
        <v>84</v>
      </c>
      <c r="B12" s="13" t="s">
        <v>85</v>
      </c>
      <c r="C12" s="14">
        <v>400</v>
      </c>
      <c r="D12" s="14">
        <v>281.4</v>
      </c>
      <c r="E12" s="14">
        <v>500</v>
      </c>
      <c r="F12" s="15">
        <f aca="true" t="shared" si="0" ref="F12:F25">+E12/C12*100</f>
        <v>125</v>
      </c>
    </row>
    <row r="13" spans="1:6" ht="78.75" customHeight="1">
      <c r="A13" s="13" t="s">
        <v>86</v>
      </c>
      <c r="B13" s="13" t="s">
        <v>87</v>
      </c>
      <c r="C13" s="14">
        <v>1700</v>
      </c>
      <c r="D13" s="14">
        <v>1282.5</v>
      </c>
      <c r="E13" s="14">
        <v>1738.5</v>
      </c>
      <c r="F13" s="15">
        <f>+E13/C13*100</f>
        <v>102.26470588235294</v>
      </c>
    </row>
    <row r="14" spans="1:6" ht="78.75" customHeight="1">
      <c r="A14" s="13" t="s">
        <v>128</v>
      </c>
      <c r="B14" s="13" t="s">
        <v>129</v>
      </c>
      <c r="C14" s="14"/>
      <c r="D14" s="14">
        <v>20.7</v>
      </c>
      <c r="E14" s="14">
        <v>20.7</v>
      </c>
      <c r="F14" s="15" t="e">
        <f t="shared" si="0"/>
        <v>#DIV/0!</v>
      </c>
    </row>
    <row r="15" spans="1:6" s="12" customFormat="1" ht="16.5" customHeight="1">
      <c r="A15" s="9" t="s">
        <v>6</v>
      </c>
      <c r="B15" s="9" t="s">
        <v>7</v>
      </c>
      <c r="C15" s="16">
        <v>8168.5</v>
      </c>
      <c r="D15" s="16">
        <v>7634.1</v>
      </c>
      <c r="E15" s="16">
        <v>7685.7</v>
      </c>
      <c r="F15" s="11">
        <f t="shared" si="0"/>
        <v>94.0894901144641</v>
      </c>
    </row>
    <row r="16" spans="1:6" s="12" customFormat="1" ht="33.75" customHeight="1">
      <c r="A16" s="13" t="s">
        <v>8</v>
      </c>
      <c r="B16" s="13" t="s">
        <v>73</v>
      </c>
      <c r="C16" s="14">
        <v>8168.5</v>
      </c>
      <c r="D16" s="14">
        <v>7634.1</v>
      </c>
      <c r="E16" s="14">
        <v>7685.7</v>
      </c>
      <c r="F16" s="15">
        <f t="shared" si="0"/>
        <v>94.0894901144641</v>
      </c>
    </row>
    <row r="17" spans="1:6" s="12" customFormat="1" ht="33.75" customHeight="1">
      <c r="A17" s="13" t="s">
        <v>109</v>
      </c>
      <c r="B17" s="13" t="s">
        <v>88</v>
      </c>
      <c r="C17" s="14">
        <v>4542.5</v>
      </c>
      <c r="D17" s="14">
        <v>4542.5</v>
      </c>
      <c r="E17" s="14">
        <v>4542.5</v>
      </c>
      <c r="F17" s="15">
        <f>+E17/C17*100</f>
        <v>100</v>
      </c>
    </row>
    <row r="18" spans="1:6" s="12" customFormat="1" ht="33" customHeight="1">
      <c r="A18" s="13" t="s">
        <v>111</v>
      </c>
      <c r="B18" s="13" t="s">
        <v>110</v>
      </c>
      <c r="C18" s="14">
        <v>3276.9</v>
      </c>
      <c r="D18" s="14">
        <v>2794.1</v>
      </c>
      <c r="E18" s="14">
        <v>2794.1</v>
      </c>
      <c r="F18" s="15">
        <f t="shared" si="0"/>
        <v>85.26656291006744</v>
      </c>
    </row>
    <row r="19" spans="1:6" s="12" customFormat="1" ht="36" customHeight="1">
      <c r="A19" s="13" t="s">
        <v>112</v>
      </c>
      <c r="B19" s="13" t="s">
        <v>113</v>
      </c>
      <c r="C19" s="14">
        <v>249.1</v>
      </c>
      <c r="D19" s="14">
        <v>197.5</v>
      </c>
      <c r="E19" s="14">
        <v>249.1</v>
      </c>
      <c r="F19" s="15">
        <f t="shared" si="0"/>
        <v>100</v>
      </c>
    </row>
    <row r="20" spans="1:6" ht="30" customHeight="1">
      <c r="A20" s="17" t="s">
        <v>126</v>
      </c>
      <c r="B20" s="18" t="s">
        <v>127</v>
      </c>
      <c r="C20" s="14">
        <v>100</v>
      </c>
      <c r="D20" s="14">
        <v>100</v>
      </c>
      <c r="E20" s="14">
        <v>100</v>
      </c>
      <c r="F20" s="15">
        <v>100</v>
      </c>
    </row>
    <row r="21" spans="1:6" ht="31.5">
      <c r="A21" s="38" t="s">
        <v>9</v>
      </c>
      <c r="B21" s="21" t="s">
        <v>20</v>
      </c>
      <c r="C21" s="24">
        <f>+C23+C28</f>
        <v>3491.7000000000007</v>
      </c>
      <c r="D21" s="24">
        <f>+D23+D28</f>
        <v>1681.199999999999</v>
      </c>
      <c r="E21" s="24">
        <f>+E23+E28</f>
        <v>1499.5000000000018</v>
      </c>
      <c r="F21" s="11">
        <f t="shared" si="0"/>
        <v>42.94469742532295</v>
      </c>
    </row>
    <row r="22" spans="1:6" ht="15.75">
      <c r="A22" s="39"/>
      <c r="B22" s="20" t="s">
        <v>21</v>
      </c>
      <c r="C22" s="24"/>
      <c r="D22" s="24"/>
      <c r="E22" s="17"/>
      <c r="F22" s="15"/>
    </row>
    <row r="23" spans="1:6" ht="32.25" customHeight="1">
      <c r="A23" s="38" t="s">
        <v>10</v>
      </c>
      <c r="B23" s="22" t="s">
        <v>22</v>
      </c>
      <c r="C23" s="24">
        <f>-C26+C24</f>
        <v>0</v>
      </c>
      <c r="D23" s="24">
        <f>-D26+D24</f>
        <v>0</v>
      </c>
      <c r="E23" s="24"/>
      <c r="F23" s="11" t="e">
        <f t="shared" si="0"/>
        <v>#DIV/0!</v>
      </c>
    </row>
    <row r="24" spans="1:6" ht="47.25">
      <c r="A24" s="39" t="s">
        <v>11</v>
      </c>
      <c r="B24" s="23" t="s">
        <v>23</v>
      </c>
      <c r="C24" s="25"/>
      <c r="D24" s="25"/>
      <c r="E24" s="25"/>
      <c r="F24" s="15" t="e">
        <f t="shared" si="0"/>
        <v>#DIV/0!</v>
      </c>
    </row>
    <row r="25" spans="1:6" ht="63">
      <c r="A25" s="39" t="s">
        <v>78</v>
      </c>
      <c r="B25" s="23" t="s">
        <v>24</v>
      </c>
      <c r="C25" s="25"/>
      <c r="D25" s="25"/>
      <c r="E25" s="25"/>
      <c r="F25" s="15" t="e">
        <f t="shared" si="0"/>
        <v>#DIV/0!</v>
      </c>
    </row>
    <row r="26" spans="1:6" ht="49.5" customHeight="1">
      <c r="A26" s="39" t="s">
        <v>12</v>
      </c>
      <c r="B26" s="23" t="s">
        <v>74</v>
      </c>
      <c r="C26" s="25"/>
      <c r="D26" s="25"/>
      <c r="E26" s="25"/>
      <c r="F26" s="25">
        <f>+F27</f>
        <v>0</v>
      </c>
    </row>
    <row r="27" spans="1:6" ht="63.75" customHeight="1">
      <c r="A27" s="39" t="s">
        <v>79</v>
      </c>
      <c r="B27" s="23" t="s">
        <v>25</v>
      </c>
      <c r="C27" s="25"/>
      <c r="D27" s="25"/>
      <c r="E27" s="25"/>
      <c r="F27" s="25">
        <v>0</v>
      </c>
    </row>
    <row r="28" spans="1:6" ht="31.5">
      <c r="A28" s="38" t="s">
        <v>13</v>
      </c>
      <c r="B28" s="22" t="s">
        <v>26</v>
      </c>
      <c r="C28" s="24">
        <f>C36-C29</f>
        <v>3491.7000000000007</v>
      </c>
      <c r="D28" s="24">
        <f>D36-D29</f>
        <v>1681.199999999999</v>
      </c>
      <c r="E28" s="24">
        <f>SUM(E36-E29)</f>
        <v>1499.5000000000018</v>
      </c>
      <c r="F28" s="11">
        <f aca="true" t="shared" si="1" ref="F28:F36">+E28/C28*100</f>
        <v>42.94469742532295</v>
      </c>
    </row>
    <row r="29" spans="1:6" ht="18" customHeight="1">
      <c r="A29" s="39" t="s">
        <v>14</v>
      </c>
      <c r="B29" s="23" t="s">
        <v>27</v>
      </c>
      <c r="C29" s="25">
        <v>14274.3</v>
      </c>
      <c r="D29" s="25">
        <v>12707.7</v>
      </c>
      <c r="E29" s="25">
        <v>15475.4</v>
      </c>
      <c r="F29" s="15">
        <f t="shared" si="1"/>
        <v>108.41442312407614</v>
      </c>
    </row>
    <row r="30" spans="1:6" ht="17.25" customHeight="1">
      <c r="A30" s="39" t="s">
        <v>15</v>
      </c>
      <c r="B30" s="23" t="s">
        <v>28</v>
      </c>
      <c r="C30" s="25">
        <v>14274.3</v>
      </c>
      <c r="D30" s="25">
        <v>12707.7</v>
      </c>
      <c r="E30" s="25">
        <v>15475.4</v>
      </c>
      <c r="F30" s="15">
        <f t="shared" si="1"/>
        <v>108.41442312407614</v>
      </c>
    </row>
    <row r="31" spans="1:6" ht="15.75" customHeight="1">
      <c r="A31" s="39" t="s">
        <v>16</v>
      </c>
      <c r="B31" s="23" t="s">
        <v>29</v>
      </c>
      <c r="C31" s="25">
        <v>14274.3</v>
      </c>
      <c r="D31" s="25">
        <v>12707.7</v>
      </c>
      <c r="E31" s="25">
        <v>15475.4</v>
      </c>
      <c r="F31" s="15">
        <f t="shared" si="1"/>
        <v>108.41442312407614</v>
      </c>
    </row>
    <row r="32" spans="1:6" ht="30.75" customHeight="1">
      <c r="A32" s="39" t="s">
        <v>82</v>
      </c>
      <c r="B32" s="23" t="s">
        <v>30</v>
      </c>
      <c r="C32" s="25">
        <v>14274.3</v>
      </c>
      <c r="D32" s="25">
        <v>12707.7</v>
      </c>
      <c r="E32" s="25">
        <v>15475.4</v>
      </c>
      <c r="F32" s="15">
        <f t="shared" si="1"/>
        <v>108.41442312407614</v>
      </c>
    </row>
    <row r="33" spans="1:6" ht="18.75" customHeight="1">
      <c r="A33" s="39" t="s">
        <v>17</v>
      </c>
      <c r="B33" s="23" t="s">
        <v>31</v>
      </c>
      <c r="C33" s="25">
        <v>17766</v>
      </c>
      <c r="D33" s="25">
        <v>14388.9</v>
      </c>
      <c r="E33" s="25">
        <f>+E34</f>
        <v>16974.9</v>
      </c>
      <c r="F33" s="15">
        <f t="shared" si="1"/>
        <v>95.54711246200608</v>
      </c>
    </row>
    <row r="34" spans="1:6" ht="16.5" customHeight="1">
      <c r="A34" s="39" t="s">
        <v>18</v>
      </c>
      <c r="B34" s="23" t="s">
        <v>32</v>
      </c>
      <c r="C34" s="25">
        <v>17766</v>
      </c>
      <c r="D34" s="25">
        <v>14388.9</v>
      </c>
      <c r="E34" s="25">
        <f>+E35</f>
        <v>16974.9</v>
      </c>
      <c r="F34" s="15">
        <f t="shared" si="1"/>
        <v>95.54711246200608</v>
      </c>
    </row>
    <row r="35" spans="1:6" ht="31.5">
      <c r="A35" s="39" t="s">
        <v>19</v>
      </c>
      <c r="B35" s="23" t="s">
        <v>75</v>
      </c>
      <c r="C35" s="25">
        <v>17766</v>
      </c>
      <c r="D35" s="25">
        <v>14388.9</v>
      </c>
      <c r="E35" s="25">
        <f>+E36</f>
        <v>16974.9</v>
      </c>
      <c r="F35" s="15">
        <f t="shared" si="1"/>
        <v>95.54711246200608</v>
      </c>
    </row>
    <row r="36" spans="1:6" ht="33" customHeight="1">
      <c r="A36" s="39" t="s">
        <v>83</v>
      </c>
      <c r="B36" s="23" t="s">
        <v>33</v>
      </c>
      <c r="C36" s="25">
        <v>17766</v>
      </c>
      <c r="D36" s="25">
        <v>14388.9</v>
      </c>
      <c r="E36" s="25">
        <v>16974.9</v>
      </c>
      <c r="F36" s="15">
        <f t="shared" si="1"/>
        <v>95.54711246200608</v>
      </c>
    </row>
    <row r="37" spans="1:6" ht="15.75">
      <c r="A37" s="17"/>
      <c r="B37" s="18"/>
      <c r="C37" s="19"/>
      <c r="D37" s="17"/>
      <c r="E37" s="17"/>
      <c r="F37" s="17"/>
    </row>
    <row r="39" ht="15.75">
      <c r="C39" s="25"/>
    </row>
  </sheetData>
  <sheetProtection/>
  <mergeCells count="1">
    <mergeCell ref="A3:F3"/>
  </mergeCells>
  <printOptions/>
  <pageMargins left="0.3937007874015748" right="0.1968503937007874" top="1.1811023622047245" bottom="0.3937007874015748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37"/>
  <sheetViews>
    <sheetView zoomScale="90" zoomScaleNormal="90" zoomScalePageLayoutView="0" workbookViewId="0" topLeftCell="A4">
      <selection activeCell="J5" sqref="J5"/>
    </sheetView>
  </sheetViews>
  <sheetFormatPr defaultColWidth="8.75390625" defaultRowHeight="12.75"/>
  <cols>
    <col min="1" max="1" width="5.875" style="1" customWidth="1"/>
    <col min="2" max="2" width="54.25390625" style="32" customWidth="1"/>
    <col min="3" max="3" width="20.25390625" style="3" customWidth="1"/>
    <col min="4" max="5" width="19.00390625" style="1" customWidth="1"/>
    <col min="6" max="6" width="15.625" style="1" customWidth="1"/>
    <col min="7" max="16384" width="8.75390625" style="1" customWidth="1"/>
  </cols>
  <sheetData>
    <row r="1" spans="1:6" ht="18.75">
      <c r="A1" s="48" t="s">
        <v>81</v>
      </c>
      <c r="B1" s="48"/>
      <c r="C1" s="48"/>
      <c r="D1" s="48"/>
      <c r="E1" s="48"/>
      <c r="F1" s="48"/>
    </row>
    <row r="2" spans="2:6" ht="16.5" customHeight="1">
      <c r="B2" s="31"/>
      <c r="F2" s="37" t="s">
        <v>0</v>
      </c>
    </row>
    <row r="3" spans="1:7" s="30" customFormat="1" ht="108" customHeight="1">
      <c r="A3" s="7" t="s">
        <v>1</v>
      </c>
      <c r="B3" s="8" t="s">
        <v>71</v>
      </c>
      <c r="C3" s="8" t="s">
        <v>114</v>
      </c>
      <c r="D3" s="8" t="s">
        <v>115</v>
      </c>
      <c r="E3" s="8" t="s">
        <v>116</v>
      </c>
      <c r="F3" s="8" t="s">
        <v>117</v>
      </c>
      <c r="G3" s="1"/>
    </row>
    <row r="4" spans="1:6" ht="18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7" s="30" customFormat="1" ht="15.75">
      <c r="A5" s="17"/>
      <c r="B5" s="33" t="s">
        <v>77</v>
      </c>
      <c r="C5" s="24">
        <f>SUM(C6+C13+C15+C17+C20+C23+C25+C27+C30+C32)</f>
        <v>17766</v>
      </c>
      <c r="D5" s="24">
        <f>SUM(D6+D13+D15+D17+D20+D23+D25+D27+D30+D32)</f>
        <v>14317.800000000001</v>
      </c>
      <c r="E5" s="24">
        <f>SUM(E6+E13+E15+E17+E20+E23+E25+E27+E30+E32)</f>
        <v>16974.9</v>
      </c>
      <c r="F5" s="11">
        <f aca="true" t="shared" si="0" ref="F5:F12">+E5/C5*100</f>
        <v>95.54711246200608</v>
      </c>
      <c r="G5" s="1"/>
    </row>
    <row r="6" spans="1:6" ht="15.75">
      <c r="A6" s="29" t="s">
        <v>52</v>
      </c>
      <c r="B6" s="9" t="s">
        <v>34</v>
      </c>
      <c r="C6" s="24">
        <f>SUM(C7:C12)</f>
        <v>4074.2</v>
      </c>
      <c r="D6" s="24">
        <f>SUM(D7:D12)</f>
        <v>3179.2</v>
      </c>
      <c r="E6" s="24">
        <f>SUM(E7:E12)</f>
        <v>4018.6000000000004</v>
      </c>
      <c r="F6" s="11">
        <f t="shared" si="0"/>
        <v>98.63531490844831</v>
      </c>
    </row>
    <row r="7" spans="1:6" ht="45.75" customHeight="1">
      <c r="A7" s="28" t="s">
        <v>53</v>
      </c>
      <c r="B7" s="13" t="s">
        <v>35</v>
      </c>
      <c r="C7" s="14">
        <v>725.8</v>
      </c>
      <c r="D7" s="14">
        <v>577.6</v>
      </c>
      <c r="E7" s="14">
        <v>725.8</v>
      </c>
      <c r="F7" s="15">
        <f t="shared" si="0"/>
        <v>100</v>
      </c>
    </row>
    <row r="8" spans="1:6" ht="45.75" customHeight="1">
      <c r="A8" s="28" t="s">
        <v>107</v>
      </c>
      <c r="B8" s="13" t="s">
        <v>108</v>
      </c>
      <c r="C8" s="14">
        <v>3</v>
      </c>
      <c r="D8" s="14">
        <v>0</v>
      </c>
      <c r="E8" s="14">
        <v>0</v>
      </c>
      <c r="F8" s="15">
        <f>+E8/C8*100</f>
        <v>0</v>
      </c>
    </row>
    <row r="9" spans="1:6" ht="61.5" customHeight="1">
      <c r="A9" s="28" t="s">
        <v>54</v>
      </c>
      <c r="B9" s="13" t="s">
        <v>36</v>
      </c>
      <c r="C9" s="14">
        <v>3236.6</v>
      </c>
      <c r="D9" s="14">
        <v>2578.6</v>
      </c>
      <c r="E9" s="14">
        <v>3230</v>
      </c>
      <c r="F9" s="15">
        <f t="shared" si="0"/>
        <v>99.79608230859544</v>
      </c>
    </row>
    <row r="10" spans="1:6" ht="19.5" customHeight="1">
      <c r="A10" s="28" t="s">
        <v>97</v>
      </c>
      <c r="B10" s="13" t="s">
        <v>98</v>
      </c>
      <c r="C10" s="14">
        <v>27.8</v>
      </c>
      <c r="D10" s="14">
        <v>23</v>
      </c>
      <c r="E10" s="14">
        <v>27.8</v>
      </c>
      <c r="F10" s="15">
        <v>100</v>
      </c>
    </row>
    <row r="11" spans="1:6" ht="15.75">
      <c r="A11" s="28" t="s">
        <v>55</v>
      </c>
      <c r="B11" s="34" t="s">
        <v>37</v>
      </c>
      <c r="C11" s="14">
        <v>7</v>
      </c>
      <c r="D11" s="14">
        <v>0</v>
      </c>
      <c r="E11" s="14">
        <v>0</v>
      </c>
      <c r="F11" s="15">
        <f t="shared" si="0"/>
        <v>0</v>
      </c>
    </row>
    <row r="12" spans="1:6" ht="15.75">
      <c r="A12" s="28" t="s">
        <v>56</v>
      </c>
      <c r="B12" s="13" t="s">
        <v>38</v>
      </c>
      <c r="C12" s="14">
        <v>74</v>
      </c>
      <c r="D12" s="14">
        <v>0</v>
      </c>
      <c r="E12" s="14">
        <v>35</v>
      </c>
      <c r="F12" s="15">
        <f t="shared" si="0"/>
        <v>47.2972972972973</v>
      </c>
    </row>
    <row r="13" spans="1:6" ht="15.75">
      <c r="A13" s="29" t="s">
        <v>57</v>
      </c>
      <c r="B13" s="9" t="s">
        <v>39</v>
      </c>
      <c r="C13" s="24">
        <v>245.3</v>
      </c>
      <c r="D13" s="24">
        <v>193.7</v>
      </c>
      <c r="E13" s="24">
        <v>245.3</v>
      </c>
      <c r="F13" s="11">
        <f aca="true" t="shared" si="1" ref="F13:F23">+E13/C13*100</f>
        <v>100</v>
      </c>
    </row>
    <row r="14" spans="1:6" ht="15.75">
      <c r="A14" s="28" t="s">
        <v>58</v>
      </c>
      <c r="B14" s="35" t="s">
        <v>40</v>
      </c>
      <c r="C14" s="14">
        <v>245.3</v>
      </c>
      <c r="D14" s="14">
        <v>193.7</v>
      </c>
      <c r="E14" s="14">
        <v>245.3</v>
      </c>
      <c r="F14" s="15">
        <f t="shared" si="1"/>
        <v>100</v>
      </c>
    </row>
    <row r="15" spans="1:6" ht="31.5">
      <c r="A15" s="29" t="s">
        <v>59</v>
      </c>
      <c r="B15" s="9" t="s">
        <v>41</v>
      </c>
      <c r="C15" s="24">
        <v>34</v>
      </c>
      <c r="D15" s="24">
        <v>24.3</v>
      </c>
      <c r="E15" s="24">
        <v>27</v>
      </c>
      <c r="F15" s="11">
        <f t="shared" si="1"/>
        <v>79.41176470588235</v>
      </c>
    </row>
    <row r="16" spans="1:6" ht="47.25">
      <c r="A16" s="28" t="s">
        <v>118</v>
      </c>
      <c r="B16" s="13" t="s">
        <v>42</v>
      </c>
      <c r="C16" s="14">
        <v>34</v>
      </c>
      <c r="D16" s="14">
        <v>24.3</v>
      </c>
      <c r="E16" s="14">
        <v>27</v>
      </c>
      <c r="F16" s="15">
        <f>+E16/C16*100</f>
        <v>79.41176470588235</v>
      </c>
    </row>
    <row r="17" spans="1:6" ht="15.75">
      <c r="A17" s="29" t="s">
        <v>60</v>
      </c>
      <c r="B17" s="9" t="s">
        <v>43</v>
      </c>
      <c r="C17" s="24">
        <f>C18+C19</f>
        <v>5650.7</v>
      </c>
      <c r="D17" s="24">
        <f>D18+D19</f>
        <v>4703.8</v>
      </c>
      <c r="E17" s="24">
        <f>E18+E19</f>
        <v>5230</v>
      </c>
      <c r="F17" s="11">
        <f t="shared" si="1"/>
        <v>92.55490470207232</v>
      </c>
    </row>
    <row r="18" spans="1:6" ht="15.75">
      <c r="A18" s="28" t="s">
        <v>61</v>
      </c>
      <c r="B18" s="13" t="s">
        <v>44</v>
      </c>
      <c r="C18" s="36">
        <v>5298.7</v>
      </c>
      <c r="D18" s="14">
        <v>4517.8</v>
      </c>
      <c r="E18" s="14">
        <v>5000</v>
      </c>
      <c r="F18" s="15">
        <f t="shared" si="1"/>
        <v>94.36276822616868</v>
      </c>
    </row>
    <row r="19" spans="1:6" ht="15.75">
      <c r="A19" s="28" t="s">
        <v>99</v>
      </c>
      <c r="B19" s="13" t="s">
        <v>100</v>
      </c>
      <c r="C19" s="36">
        <v>352</v>
      </c>
      <c r="D19" s="14">
        <v>186</v>
      </c>
      <c r="E19" s="14">
        <v>230</v>
      </c>
      <c r="F19" s="15">
        <f t="shared" si="1"/>
        <v>65.3409090909091</v>
      </c>
    </row>
    <row r="20" spans="1:6" ht="15.75">
      <c r="A20" s="29" t="s">
        <v>62</v>
      </c>
      <c r="B20" s="9" t="s">
        <v>45</v>
      </c>
      <c r="C20" s="24">
        <f>C21+C22</f>
        <v>4260.4</v>
      </c>
      <c r="D20" s="24">
        <f>D21+D22</f>
        <v>3389.5</v>
      </c>
      <c r="E20" s="24">
        <f>E21+E22</f>
        <v>4050</v>
      </c>
      <c r="F20" s="11">
        <f t="shared" si="1"/>
        <v>95.06149657309174</v>
      </c>
    </row>
    <row r="21" spans="1:6" ht="15.75">
      <c r="A21" s="28" t="s">
        <v>103</v>
      </c>
      <c r="B21" s="13" t="s">
        <v>104</v>
      </c>
      <c r="C21" s="36">
        <v>1069</v>
      </c>
      <c r="D21" s="14">
        <v>821.3</v>
      </c>
      <c r="E21" s="14">
        <v>1000</v>
      </c>
      <c r="F21" s="15">
        <f t="shared" si="1"/>
        <v>93.54536950420955</v>
      </c>
    </row>
    <row r="22" spans="1:6" ht="19.5" customHeight="1">
      <c r="A22" s="28" t="s">
        <v>63</v>
      </c>
      <c r="B22" s="13" t="s">
        <v>46</v>
      </c>
      <c r="C22" s="36">
        <v>3191.4</v>
      </c>
      <c r="D22" s="14">
        <v>2568.2</v>
      </c>
      <c r="E22" s="14">
        <v>3050</v>
      </c>
      <c r="F22" s="15">
        <f t="shared" si="1"/>
        <v>95.5693426082597</v>
      </c>
    </row>
    <row r="23" spans="1:6" ht="15.75">
      <c r="A23" s="29" t="s">
        <v>64</v>
      </c>
      <c r="B23" s="9" t="s">
        <v>47</v>
      </c>
      <c r="C23" s="24">
        <v>346.4</v>
      </c>
      <c r="D23" s="24">
        <f>SUM(D24:D24)</f>
        <v>299.2</v>
      </c>
      <c r="E23" s="24">
        <f>SUM(E24:E24)</f>
        <v>335</v>
      </c>
      <c r="F23" s="11">
        <f t="shared" si="1"/>
        <v>96.70900692840647</v>
      </c>
    </row>
    <row r="24" spans="1:6" ht="15.75">
      <c r="A24" s="28" t="s">
        <v>65</v>
      </c>
      <c r="B24" s="13" t="s">
        <v>48</v>
      </c>
      <c r="C24" s="36">
        <v>346.4</v>
      </c>
      <c r="D24" s="14">
        <v>299.2</v>
      </c>
      <c r="E24" s="14">
        <v>335</v>
      </c>
      <c r="F24" s="15">
        <f aca="true" t="shared" si="2" ref="F24:F33">+E24/C24*100</f>
        <v>96.70900692840647</v>
      </c>
    </row>
    <row r="25" spans="1:6" ht="15.75">
      <c r="A25" s="29" t="s">
        <v>66</v>
      </c>
      <c r="B25" s="9" t="s">
        <v>70</v>
      </c>
      <c r="C25" s="24">
        <v>2880</v>
      </c>
      <c r="D25" s="24">
        <f>SUM(D26:D26)</f>
        <v>2366.5</v>
      </c>
      <c r="E25" s="24">
        <f>SUM(E26:E26)</f>
        <v>2850</v>
      </c>
      <c r="F25" s="11">
        <f t="shared" si="2"/>
        <v>98.95833333333334</v>
      </c>
    </row>
    <row r="26" spans="1:6" ht="15.75">
      <c r="A26" s="28" t="s">
        <v>67</v>
      </c>
      <c r="B26" s="13" t="s">
        <v>49</v>
      </c>
      <c r="C26" s="36">
        <v>2880</v>
      </c>
      <c r="D26" s="14">
        <v>2366.5</v>
      </c>
      <c r="E26" s="36">
        <v>2850</v>
      </c>
      <c r="F26" s="15">
        <f t="shared" si="2"/>
        <v>98.95833333333334</v>
      </c>
    </row>
    <row r="27" spans="1:6" ht="15.75">
      <c r="A27" s="29" t="s">
        <v>68</v>
      </c>
      <c r="B27" s="9" t="s">
        <v>50</v>
      </c>
      <c r="C27" s="24">
        <f>C28+C29</f>
        <v>155</v>
      </c>
      <c r="D27" s="24">
        <f>D28+D29</f>
        <v>137.7</v>
      </c>
      <c r="E27" s="24">
        <f>E28+E29</f>
        <v>154</v>
      </c>
      <c r="F27" s="11">
        <f t="shared" si="2"/>
        <v>99.35483870967742</v>
      </c>
    </row>
    <row r="28" spans="1:6" ht="15.75">
      <c r="A28" s="28" t="s">
        <v>69</v>
      </c>
      <c r="B28" s="13" t="s">
        <v>51</v>
      </c>
      <c r="C28" s="36">
        <v>115</v>
      </c>
      <c r="D28" s="14">
        <v>97.7</v>
      </c>
      <c r="E28" s="36">
        <v>114</v>
      </c>
      <c r="F28" s="15">
        <f>+E28/C28*100</f>
        <v>99.1304347826087</v>
      </c>
    </row>
    <row r="29" spans="1:6" ht="15.75">
      <c r="A29" s="28" t="s">
        <v>101</v>
      </c>
      <c r="B29" s="13" t="s">
        <v>102</v>
      </c>
      <c r="C29" s="36">
        <v>40</v>
      </c>
      <c r="D29" s="14">
        <v>40</v>
      </c>
      <c r="E29" s="36">
        <v>40</v>
      </c>
      <c r="F29" s="15">
        <f t="shared" si="2"/>
        <v>100</v>
      </c>
    </row>
    <row r="30" spans="1:6" ht="15.75">
      <c r="A30" s="28" t="s">
        <v>119</v>
      </c>
      <c r="B30" s="44" t="s">
        <v>120</v>
      </c>
      <c r="C30" s="46">
        <v>40</v>
      </c>
      <c r="D30" s="16">
        <v>9.6</v>
      </c>
      <c r="E30" s="16">
        <v>15</v>
      </c>
      <c r="F30" s="11">
        <f>+E30/C30*100</f>
        <v>37.5</v>
      </c>
    </row>
    <row r="31" spans="1:6" ht="15.75">
      <c r="A31" s="28" t="s">
        <v>121</v>
      </c>
      <c r="B31" s="45" t="s">
        <v>122</v>
      </c>
      <c r="C31" s="36">
        <v>40</v>
      </c>
      <c r="D31" s="14">
        <v>9.6</v>
      </c>
      <c r="E31" s="14">
        <v>15</v>
      </c>
      <c r="F31" s="11">
        <f>+E31/C31*100</f>
        <v>37.5</v>
      </c>
    </row>
    <row r="32" spans="1:6" ht="15.75">
      <c r="A32" s="28" t="s">
        <v>89</v>
      </c>
      <c r="B32" s="44" t="s">
        <v>91</v>
      </c>
      <c r="C32" s="46">
        <v>80</v>
      </c>
      <c r="D32" s="16">
        <v>14.3</v>
      </c>
      <c r="E32" s="16">
        <v>50</v>
      </c>
      <c r="F32" s="11">
        <f t="shared" si="2"/>
        <v>62.5</v>
      </c>
    </row>
    <row r="33" spans="1:6" ht="15.75">
      <c r="A33" s="28" t="s">
        <v>90</v>
      </c>
      <c r="B33" s="45" t="s">
        <v>92</v>
      </c>
      <c r="C33" s="36">
        <v>80</v>
      </c>
      <c r="D33" s="14">
        <v>14.3</v>
      </c>
      <c r="E33" s="14">
        <v>50</v>
      </c>
      <c r="F33" s="11">
        <f t="shared" si="2"/>
        <v>62.5</v>
      </c>
    </row>
    <row r="34" spans="1:6" ht="15.75" customHeight="1">
      <c r="A34" s="28"/>
      <c r="B34" s="13"/>
      <c r="C34" s="36"/>
      <c r="D34" s="14"/>
      <c r="E34" s="14"/>
      <c r="F34" s="15"/>
    </row>
    <row r="35" ht="15.75">
      <c r="B35" s="2"/>
    </row>
    <row r="36" spans="1:5" ht="15.75">
      <c r="A36" s="1" t="s">
        <v>105</v>
      </c>
      <c r="E36" s="1" t="s">
        <v>106</v>
      </c>
    </row>
    <row r="37" ht="15.75">
      <c r="B37" s="2"/>
    </row>
  </sheetData>
  <sheetProtection/>
  <mergeCells count="1">
    <mergeCell ref="A1:F1"/>
  </mergeCells>
  <printOptions/>
  <pageMargins left="0.7874015748031497" right="0.5905511811023623" top="1.1811023622047245" bottom="0.3937007874015748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</dc:creator>
  <cp:keywords/>
  <dc:description/>
  <cp:lastModifiedBy>Михайловская</cp:lastModifiedBy>
  <cp:lastPrinted>2016-11-18T09:19:08Z</cp:lastPrinted>
  <dcterms:created xsi:type="dcterms:W3CDTF">2011-07-20T11:13:15Z</dcterms:created>
  <dcterms:modified xsi:type="dcterms:W3CDTF">2021-11-10T12:27:28Z</dcterms:modified>
  <cp:category/>
  <cp:version/>
  <cp:contentType/>
  <cp:contentStatus/>
</cp:coreProperties>
</file>